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360" windowHeight="8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<sst xmlns="http://schemas.openxmlformats.org/spreadsheetml/2006/main" count="15" uniqueCount="15">
  <si>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Differenz [g]</t>
  </si>
  <si>
    <t>km/h</t>
  </si>
  <si>
    <t>Messwerte Projekt Klima-Checker</t>
  </si>
  <si>
    <t>Kraftstoffstartmasse [g]</t>
  </si>
  <si>
    <t>Kraftstoffendmasse [g]</t>
  </si>
  <si>
    <t xml:space="preserve">€ / l Normalbenzin </t>
  </si>
  <si>
    <t>Verbrauch [l/100 km]</t>
  </si>
  <si>
    <t>"Flotten - durchschnitt"</t>
  </si>
  <si>
    <r>
      <t>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Ausstoß [g/km]</t>
    </r>
  </si>
  <si>
    <r>
      <rPr>
        <sz val="14"/>
        <rFont val="Calibri"/>
        <family val="2"/>
      </rPr>
      <t>Ø</t>
    </r>
    <r>
      <rPr>
        <sz val="14"/>
        <rFont val="Arial"/>
        <family val="2"/>
      </rPr>
      <t>-Wert</t>
    </r>
  </si>
  <si>
    <t>VW Passat Kombi 1,8l     66 KW</t>
  </si>
  <si>
    <t>Opel Astra Kombi 1,6l     55 KW</t>
  </si>
  <si>
    <t>VW Passat Kombi 1,6l     74 KW</t>
  </si>
  <si>
    <t>Einsparungspotential        in %</t>
  </si>
  <si>
    <t>Einsparungspotential          € / 100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</si>
</sst>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u val="single"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48" applyFont="1" applyAlignment="1" applyProtection="1">
      <alignment/>
      <protection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/>
    </xf>
    <xf numFmtId="172" fontId="5" fillId="35" borderId="1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/>
    </xf>
    <xf numFmtId="172" fontId="5" fillId="34" borderId="11" xfId="0" applyNumberFormat="1" applyFont="1" applyFill="1" applyBorder="1" applyAlignment="1">
      <alignment/>
    </xf>
    <xf numFmtId="172" fontId="5" fillId="35" borderId="11" xfId="0" applyNumberFormat="1" applyFont="1" applyFill="1" applyBorder="1" applyAlignment="1">
      <alignment/>
    </xf>
    <xf numFmtId="172" fontId="5" fillId="36" borderId="11" xfId="0" applyNumberFormat="1" applyFont="1" applyFill="1" applyBorder="1" applyAlignment="1">
      <alignment/>
    </xf>
    <xf numFmtId="172" fontId="5" fillId="37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4" borderId="2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wrapText="1"/>
    </xf>
    <xf numFmtId="0" fontId="5" fillId="36" borderId="26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1" fontId="5" fillId="0" borderId="27" xfId="0" applyNumberFormat="1" applyFont="1" applyBorder="1" applyAlignment="1">
      <alignment horizontal="left" vertical="center" wrapText="1"/>
    </xf>
    <xf numFmtId="171" fontId="5" fillId="0" borderId="28" xfId="0" applyNumberFormat="1" applyFont="1" applyBorder="1" applyAlignment="1">
      <alignment horizontal="left" vertical="center" wrapText="1"/>
    </xf>
    <xf numFmtId="2" fontId="5" fillId="37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7" borderId="29" xfId="0" applyNumberFormat="1" applyFont="1" applyFill="1" applyBorder="1" applyAlignment="1">
      <alignment horizontal="center" vertical="center"/>
    </xf>
    <xf numFmtId="172" fontId="5" fillId="37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000000"/>
                </a:solidFill>
              </a:rPr>
              <a:t>Klima-Checker</a:t>
            </a:r>
          </a:p>
        </c:rich>
      </c:tx>
      <c:layout>
        <c:manualLayout>
          <c:xMode val="factor"/>
          <c:yMode val="factor"/>
          <c:x val="-0.0012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0125"/>
          <c:w val="0.708"/>
          <c:h val="0.82325"/>
        </c:manualLayout>
      </c:layout>
      <c:lineChart>
        <c:grouping val="standard"/>
        <c:varyColors val="0"/>
        <c:ser>
          <c:idx val="0"/>
          <c:order val="0"/>
          <c:tx>
            <c:v>VW Passat Kombi 1,8l 66 KW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Tabelle1!$A$8:$A$10</c:f>
              <c:numCache/>
            </c:numRef>
          </c:cat>
          <c:val>
            <c:numRef>
              <c:f>Tabelle1!$K$8:$K$10</c:f>
              <c:numCache/>
            </c:numRef>
          </c:val>
          <c:smooth val="0"/>
        </c:ser>
        <c:ser>
          <c:idx val="1"/>
          <c:order val="1"/>
          <c:tx>
            <c:v>Opel Astra Kombi 1,6l 55 KW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Tabelle1!$A$8:$A$10</c:f>
              <c:numCache/>
            </c:numRef>
          </c:cat>
          <c:val>
            <c:numRef>
              <c:f>Tabelle1!$L$8:$L$10</c:f>
              <c:numCache/>
            </c:numRef>
          </c:val>
          <c:smooth val="0"/>
        </c:ser>
        <c:ser>
          <c:idx val="2"/>
          <c:order val="2"/>
          <c:tx>
            <c:v>VW Passat Komb 1,6l 74 KW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Tabelle1!$A$8:$A$10</c:f>
              <c:numCache/>
            </c:numRef>
          </c:cat>
          <c:val>
            <c:numRef>
              <c:f>Tabelle1!$M$8:$M$10</c:f>
              <c:numCache/>
            </c:numRef>
          </c:val>
          <c:smooth val="0"/>
        </c:ser>
        <c:ser>
          <c:idx val="3"/>
          <c:order val="3"/>
          <c:tx>
            <c:v>Flottendurchschnitt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Tabelle1!$A$8:$A$10</c:f>
              <c:numCache/>
            </c:numRef>
          </c:cat>
          <c:val>
            <c:numRef>
              <c:f>Tabelle1!$N$8:$N$10</c:f>
              <c:numCache/>
            </c:numRef>
          </c:val>
          <c:smooth val="0"/>
        </c:ser>
        <c:marker val="1"/>
        <c:axId val="35361216"/>
        <c:axId val="18842305"/>
      </c:lineChart>
      <c:catAx>
        <c:axId val="3536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Geschwindigkeit [km/h]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42305"/>
        <c:crosses val="autoZero"/>
        <c:auto val="1"/>
        <c:lblOffset val="100"/>
        <c:tickLblSkip val="1"/>
        <c:noMultiLvlLbl val="0"/>
      </c:catAx>
      <c:valAx>
        <c:axId val="18842305"/>
        <c:scaling>
          <c:orientation val="minMax"/>
          <c:max val="29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-Ausstoß [g/km]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1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21925"/>
          <c:w val="0.2205"/>
          <c:h val="0.5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20</xdr:row>
      <xdr:rowOff>123825</xdr:rowOff>
    </xdr:from>
    <xdr:to>
      <xdr:col>16</xdr:col>
      <xdr:colOff>95250</xdr:colOff>
      <xdr:row>55</xdr:row>
      <xdr:rowOff>104775</xdr:rowOff>
    </xdr:to>
    <xdr:graphicFrame macro="[0]!Messwerte">
      <xdr:nvGraphicFramePr>
        <xdr:cNvPr id="1" name="Diagramm 3"/>
        <xdr:cNvGraphicFramePr/>
      </xdr:nvGraphicFramePr>
      <xdr:xfrm>
        <a:off x="790575" y="4619625"/>
        <a:ext cx="85058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31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7.28125" style="0" customWidth="1"/>
    <col min="2" max="18" width="8.7109375" style="0" customWidth="1"/>
  </cols>
  <sheetData>
    <row r="1" spans="1:18" ht="26.25" customHeight="1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1"/>
    </row>
    <row r="3" spans="1:18" ht="18">
      <c r="A3" s="12"/>
      <c r="B3" s="52" t="s">
        <v>10</v>
      </c>
      <c r="C3" s="53"/>
      <c r="D3" s="54"/>
      <c r="E3" s="59" t="s">
        <v>11</v>
      </c>
      <c r="F3" s="60"/>
      <c r="G3" s="61"/>
      <c r="H3" s="65" t="s">
        <v>12</v>
      </c>
      <c r="I3" s="66"/>
      <c r="J3" s="67"/>
      <c r="K3" s="71" t="s">
        <v>7</v>
      </c>
      <c r="L3" s="72"/>
      <c r="M3" s="73"/>
      <c r="N3" s="77" t="s">
        <v>5</v>
      </c>
      <c r="O3" s="78"/>
      <c r="P3" s="81">
        <v>1.059</v>
      </c>
      <c r="Q3" s="12"/>
      <c r="R3" s="11"/>
    </row>
    <row r="4" spans="1:18" ht="18.75" thickBot="1">
      <c r="A4" s="12"/>
      <c r="B4" s="55"/>
      <c r="C4" s="56"/>
      <c r="D4" s="57"/>
      <c r="E4" s="62"/>
      <c r="F4" s="63"/>
      <c r="G4" s="64"/>
      <c r="H4" s="68"/>
      <c r="I4" s="69"/>
      <c r="J4" s="70"/>
      <c r="K4" s="74"/>
      <c r="L4" s="75"/>
      <c r="M4" s="76"/>
      <c r="N4" s="79"/>
      <c r="O4" s="80"/>
      <c r="P4" s="82"/>
      <c r="Q4" s="12"/>
      <c r="R4" s="11"/>
    </row>
    <row r="5" spans="1:18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1"/>
    </row>
    <row r="6" spans="1:18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40.5" customHeight="1">
      <c r="A7" s="15" t="s">
        <v>1</v>
      </c>
      <c r="B7" s="50" t="s">
        <v>3</v>
      </c>
      <c r="C7" s="50"/>
      <c r="D7" s="50"/>
      <c r="E7" s="50" t="s">
        <v>4</v>
      </c>
      <c r="F7" s="51"/>
      <c r="G7" s="51"/>
      <c r="H7" s="50" t="s">
        <v>0</v>
      </c>
      <c r="I7" s="50"/>
      <c r="J7" s="50"/>
      <c r="K7" s="50" t="s">
        <v>8</v>
      </c>
      <c r="L7" s="50"/>
      <c r="M7" s="50"/>
      <c r="N7" s="50"/>
      <c r="O7" s="50" t="s">
        <v>6</v>
      </c>
      <c r="P7" s="50"/>
      <c r="Q7" s="50"/>
      <c r="R7" s="50"/>
    </row>
    <row r="8" spans="1:18" ht="18">
      <c r="A8" s="16">
        <v>90</v>
      </c>
      <c r="B8" s="17">
        <v>977.1</v>
      </c>
      <c r="C8" s="18">
        <v>927.3</v>
      </c>
      <c r="D8" s="19">
        <v>923.7</v>
      </c>
      <c r="E8" s="17">
        <v>687</v>
      </c>
      <c r="F8" s="18">
        <v>627.3</v>
      </c>
      <c r="G8" s="19">
        <v>589.4</v>
      </c>
      <c r="H8" s="17">
        <f aca="true" t="shared" si="0" ref="H8:J10">B8-E8</f>
        <v>290.1</v>
      </c>
      <c r="I8" s="18">
        <f t="shared" si="0"/>
        <v>300</v>
      </c>
      <c r="J8" s="19">
        <f t="shared" si="0"/>
        <v>334.30000000000007</v>
      </c>
      <c r="K8" s="20">
        <f aca="true" t="shared" si="1" ref="K8:M10">H8*3.1/6</f>
        <v>149.88500000000002</v>
      </c>
      <c r="L8" s="21">
        <f t="shared" si="1"/>
        <v>155</v>
      </c>
      <c r="M8" s="22">
        <f t="shared" si="1"/>
        <v>172.7216666666667</v>
      </c>
      <c r="N8" s="23">
        <f>(K8+L8+M8)/3</f>
        <v>159.20222222222222</v>
      </c>
      <c r="O8" s="17">
        <f>H8/73.525*10/6</f>
        <v>6.575994559673581</v>
      </c>
      <c r="P8" s="18">
        <f aca="true" t="shared" si="2" ref="P8:Q10">I8/73.525*10/6</f>
        <v>6.800408024481469</v>
      </c>
      <c r="Q8" s="19">
        <f t="shared" si="2"/>
        <v>7.577921341947184</v>
      </c>
      <c r="R8" s="24">
        <f>SUM(O8:Q8)/3</f>
        <v>6.984774642034078</v>
      </c>
    </row>
    <row r="9" spans="1:18" ht="18">
      <c r="A9" s="16">
        <v>120</v>
      </c>
      <c r="B9" s="17">
        <v>944.3</v>
      </c>
      <c r="C9" s="18">
        <v>904.5</v>
      </c>
      <c r="D9" s="19">
        <v>879.1</v>
      </c>
      <c r="E9" s="17">
        <v>597.98</v>
      </c>
      <c r="F9" s="18">
        <v>553.4</v>
      </c>
      <c r="G9" s="19">
        <v>464.1</v>
      </c>
      <c r="H9" s="17">
        <f t="shared" si="0"/>
        <v>346.31999999999994</v>
      </c>
      <c r="I9" s="18">
        <f t="shared" si="0"/>
        <v>351.1</v>
      </c>
      <c r="J9" s="19">
        <f t="shared" si="0"/>
        <v>415</v>
      </c>
      <c r="K9" s="20">
        <f t="shared" si="1"/>
        <v>178.932</v>
      </c>
      <c r="L9" s="21">
        <f t="shared" si="1"/>
        <v>181.40166666666667</v>
      </c>
      <c r="M9" s="22">
        <f t="shared" si="1"/>
        <v>214.41666666666666</v>
      </c>
      <c r="N9" s="23">
        <f>(K9+L9+M9)/3</f>
        <v>191.58344444444444</v>
      </c>
      <c r="O9" s="17">
        <f>H9/73.525*10/6</f>
        <v>7.850391023461405</v>
      </c>
      <c r="P9" s="18">
        <f t="shared" si="2"/>
        <v>7.958744191318146</v>
      </c>
      <c r="Q9" s="19">
        <f t="shared" si="2"/>
        <v>9.407231100532698</v>
      </c>
      <c r="R9" s="24">
        <f>SUM(O9:Q9)/3</f>
        <v>8.405455438437416</v>
      </c>
    </row>
    <row r="10" spans="1:18" ht="18">
      <c r="A10" s="16">
        <v>150</v>
      </c>
      <c r="B10" s="17">
        <v>949</v>
      </c>
      <c r="C10" s="18">
        <v>897.4</v>
      </c>
      <c r="D10" s="19">
        <v>922.1</v>
      </c>
      <c r="E10" s="17">
        <v>473.07</v>
      </c>
      <c r="F10" s="18">
        <v>415.2</v>
      </c>
      <c r="G10" s="19">
        <v>370.6</v>
      </c>
      <c r="H10" s="17">
        <f>B10-E10</f>
        <v>475.93</v>
      </c>
      <c r="I10" s="18">
        <f>C10-F10</f>
        <v>482.2</v>
      </c>
      <c r="J10" s="19">
        <f t="shared" si="0"/>
        <v>551.5</v>
      </c>
      <c r="K10" s="20">
        <f t="shared" si="1"/>
        <v>245.89716666666666</v>
      </c>
      <c r="L10" s="21">
        <f t="shared" si="1"/>
        <v>249.13666666666666</v>
      </c>
      <c r="M10" s="22">
        <f t="shared" si="1"/>
        <v>284.94166666666666</v>
      </c>
      <c r="N10" s="23">
        <f>(K10+L10+M10)/3</f>
        <v>259.9918333333333</v>
      </c>
      <c r="O10" s="17">
        <f>H10/73.525*10/6</f>
        <v>10.788393970304883</v>
      </c>
      <c r="P10" s="18">
        <f t="shared" si="2"/>
        <v>10.930522498016545</v>
      </c>
      <c r="Q10" s="19">
        <f t="shared" si="2"/>
        <v>12.501416751671764</v>
      </c>
      <c r="R10" s="24">
        <f>SUM(O10:Q10)/3</f>
        <v>11.40677773999773</v>
      </c>
    </row>
    <row r="11" spans="1:18" ht="18">
      <c r="A11" s="43"/>
      <c r="B11" s="44"/>
      <c r="C11" s="44"/>
      <c r="D11" s="44"/>
      <c r="E11" s="44"/>
      <c r="F11" s="44"/>
      <c r="G11" s="45"/>
      <c r="H11" s="49" t="s">
        <v>9</v>
      </c>
      <c r="I11" s="49"/>
      <c r="J11" s="49"/>
      <c r="K11" s="20">
        <f>SUM(K8:K10)/3</f>
        <v>191.5713888888889</v>
      </c>
      <c r="L11" s="21">
        <f aca="true" t="shared" si="3" ref="L11:R11">SUM(L8:L10)/3</f>
        <v>195.17944444444444</v>
      </c>
      <c r="M11" s="22">
        <f t="shared" si="3"/>
        <v>224.02666666666664</v>
      </c>
      <c r="N11" s="23">
        <f t="shared" si="3"/>
        <v>203.59249999999997</v>
      </c>
      <c r="O11" s="25">
        <f>SUM(O8:O10)/3</f>
        <v>8.404926517813289</v>
      </c>
      <c r="P11" s="26">
        <f t="shared" si="3"/>
        <v>8.563224904605386</v>
      </c>
      <c r="Q11" s="27">
        <f t="shared" si="3"/>
        <v>9.828856398050549</v>
      </c>
      <c r="R11" s="28">
        <f t="shared" si="3"/>
        <v>8.932335940156408</v>
      </c>
    </row>
    <row r="12" spans="1:18" ht="20.25" customHeight="1">
      <c r="A12" s="46"/>
      <c r="B12" s="13"/>
      <c r="C12" s="13"/>
      <c r="D12" s="13"/>
      <c r="E12" s="13"/>
      <c r="F12" s="13"/>
      <c r="G12" s="47"/>
      <c r="H12" s="50" t="s">
        <v>13</v>
      </c>
      <c r="I12" s="50"/>
      <c r="J12" s="50"/>
      <c r="K12" s="91">
        <f>(100/K10*K8-100)*-1</f>
        <v>39.045657974912274</v>
      </c>
      <c r="L12" s="90">
        <f>(100/L10*L8-100)*-1</f>
        <v>37.78515138946494</v>
      </c>
      <c r="M12" s="89">
        <f>(100/M10*M8-100)*-1</f>
        <v>39.383499546690835</v>
      </c>
      <c r="N12" s="87">
        <f>(100/N10*N8-100)*-1</f>
        <v>38.76645270695469</v>
      </c>
      <c r="O12" s="34"/>
      <c r="P12" s="35"/>
      <c r="Q12" s="36"/>
      <c r="R12" s="33"/>
    </row>
    <row r="13" spans="1:18" ht="18">
      <c r="A13" s="46"/>
      <c r="B13" s="13"/>
      <c r="C13" s="13"/>
      <c r="D13" s="13"/>
      <c r="E13" s="13"/>
      <c r="F13" s="13"/>
      <c r="G13" s="47"/>
      <c r="H13" s="50"/>
      <c r="I13" s="50"/>
      <c r="J13" s="50"/>
      <c r="K13" s="91"/>
      <c r="L13" s="90"/>
      <c r="M13" s="89"/>
      <c r="N13" s="88"/>
      <c r="O13" s="29"/>
      <c r="P13" s="30"/>
      <c r="Q13" s="31"/>
      <c r="R13" s="32"/>
    </row>
    <row r="14" spans="1:18" ht="20.25" customHeight="1">
      <c r="A14" s="46"/>
      <c r="B14" s="14"/>
      <c r="C14" s="14"/>
      <c r="D14" s="14"/>
      <c r="E14" s="13"/>
      <c r="F14" s="13"/>
      <c r="G14" s="47"/>
      <c r="H14" s="50" t="s">
        <v>14</v>
      </c>
      <c r="I14" s="50"/>
      <c r="J14" s="50"/>
      <c r="K14" s="37"/>
      <c r="L14" s="38"/>
      <c r="M14" s="38"/>
      <c r="N14" s="39"/>
      <c r="O14" s="86">
        <f>(O10-O8)*$P$3</f>
        <v>4.460930975858548</v>
      </c>
      <c r="P14" s="85">
        <f>(P10-P8)*$P$3</f>
        <v>4.373791227473645</v>
      </c>
      <c r="Q14" s="84">
        <f>(Q10-Q8)*$P$3</f>
        <v>5.213981638898329</v>
      </c>
      <c r="R14" s="83">
        <f>(R10-R8)*$P$3</f>
        <v>4.682901280743508</v>
      </c>
    </row>
    <row r="15" spans="1:18" ht="18">
      <c r="A15" s="40"/>
      <c r="B15" s="48"/>
      <c r="C15" s="48"/>
      <c r="D15" s="48"/>
      <c r="E15" s="41"/>
      <c r="F15" s="41"/>
      <c r="G15" s="42"/>
      <c r="H15" s="50"/>
      <c r="I15" s="50"/>
      <c r="J15" s="50"/>
      <c r="K15" s="40"/>
      <c r="L15" s="41"/>
      <c r="M15" s="41"/>
      <c r="N15" s="42"/>
      <c r="O15" s="86"/>
      <c r="P15" s="85"/>
      <c r="Q15" s="84"/>
      <c r="R15" s="83"/>
    </row>
    <row r="16" spans="1:18" ht="12.75" customHeight="1">
      <c r="A16" s="9"/>
      <c r="B16" s="10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9" ht="12.75">
      <c r="B17" s="7"/>
      <c r="C17" s="7"/>
      <c r="D17" s="7"/>
      <c r="G17" s="2"/>
      <c r="H17" s="4"/>
      <c r="I17" s="2"/>
    </row>
    <row r="18" spans="2:9" ht="12.75" customHeight="1">
      <c r="B18" s="7"/>
      <c r="C18" s="7"/>
      <c r="D18" s="7"/>
      <c r="G18" s="2"/>
      <c r="H18" s="4"/>
      <c r="I18" s="2"/>
    </row>
    <row r="19" spans="1:9" ht="12.75">
      <c r="A19" s="9"/>
      <c r="B19" s="7"/>
      <c r="C19" s="7"/>
      <c r="D19" s="7"/>
      <c r="F19" s="9"/>
      <c r="G19" s="2"/>
      <c r="H19" s="4"/>
      <c r="I19" s="2"/>
    </row>
    <row r="20" spans="2:4" ht="12.75">
      <c r="B20" s="8"/>
      <c r="C20" s="8"/>
      <c r="D20" s="8"/>
    </row>
    <row r="21" spans="2:14" ht="12.75">
      <c r="B21" s="8"/>
      <c r="C21" s="8"/>
      <c r="D21" s="8"/>
      <c r="N21" s="5"/>
    </row>
    <row r="22" ht="12.75">
      <c r="N22" s="6"/>
    </row>
    <row r="24" spans="2:18" ht="12.75">
      <c r="B24" s="9"/>
      <c r="R24" s="3"/>
    </row>
    <row r="26" ht="12.75">
      <c r="O26" s="3"/>
    </row>
    <row r="31" ht="12.75">
      <c r="E31" s="1"/>
    </row>
  </sheetData>
  <sheetProtection/>
  <mergeCells count="23">
    <mergeCell ref="M12:M13"/>
    <mergeCell ref="L12:L13"/>
    <mergeCell ref="K12:K13"/>
    <mergeCell ref="P3:P4"/>
    <mergeCell ref="O7:R7"/>
    <mergeCell ref="H7:J7"/>
    <mergeCell ref="R14:R15"/>
    <mergeCell ref="Q14:Q15"/>
    <mergeCell ref="P14:P15"/>
    <mergeCell ref="O14:O15"/>
    <mergeCell ref="H14:J15"/>
    <mergeCell ref="H12:J13"/>
    <mergeCell ref="N12:N13"/>
    <mergeCell ref="H11:J11"/>
    <mergeCell ref="K7:N7"/>
    <mergeCell ref="B7:D7"/>
    <mergeCell ref="E7:G7"/>
    <mergeCell ref="B3:D4"/>
    <mergeCell ref="A1:R1"/>
    <mergeCell ref="E3:G4"/>
    <mergeCell ref="H3:J4"/>
    <mergeCell ref="K3:M4"/>
    <mergeCell ref="N3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Winsen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BF20-04</dc:creator>
  <cp:keywords/>
  <dc:description/>
  <cp:lastModifiedBy>Eggi</cp:lastModifiedBy>
  <cp:lastPrinted>2009-03-07T19:08:43Z</cp:lastPrinted>
  <dcterms:created xsi:type="dcterms:W3CDTF">2009-02-28T22:43:05Z</dcterms:created>
  <dcterms:modified xsi:type="dcterms:W3CDTF">2009-03-07T19:55:04Z</dcterms:modified>
  <cp:category/>
  <cp:version/>
  <cp:contentType/>
  <cp:contentStatus/>
</cp:coreProperties>
</file>